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00 Flavia PLANILHAS e Material Trabalho\"/>
    </mc:Choice>
  </mc:AlternateContent>
  <xr:revisionPtr revIDLastSave="0" documentId="8_{CD501743-3804-40C4-B554-AA616DFDC908}" xr6:coauthVersionLast="45" xr6:coauthVersionMax="45" xr10:uidLastSave="{00000000-0000-0000-0000-000000000000}"/>
  <bookViews>
    <workbookView xWindow="-98" yWindow="-98" windowWidth="19396" windowHeight="10395" xr2:uid="{9D031398-679C-41C5-BFE6-D499E8FCDE7C}"/>
  </bookViews>
  <sheets>
    <sheet name="Calculo Met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9" i="1" l="1"/>
  <c r="G15" i="1" s="1"/>
  <c r="G5" i="1"/>
  <c r="G11" i="1" s="1"/>
  <c r="G17" i="1" s="1"/>
  <c r="G21" i="1" s="1"/>
  <c r="L15" i="1" l="1"/>
  <c r="L17" i="1" s="1"/>
  <c r="L12" i="1"/>
  <c r="M12" i="1" s="1"/>
  <c r="O12" i="1" s="1"/>
  <c r="Q12" i="1" s="1"/>
  <c r="L10" i="1"/>
  <c r="M10" i="1" s="1"/>
  <c r="O10" i="1" s="1"/>
  <c r="L8" i="1"/>
  <c r="M8" i="1" s="1"/>
  <c r="O8" i="1" s="1"/>
  <c r="Q8" i="1" s="1"/>
  <c r="L6" i="1"/>
  <c r="M6" i="1" s="1"/>
  <c r="O6" i="1" s="1"/>
  <c r="Q6" i="1" s="1"/>
  <c r="Q10" i="1" l="1"/>
  <c r="Q14" i="1"/>
  <c r="Q18" i="1" s="1"/>
  <c r="Q20" i="1" s="1"/>
</calcChain>
</file>

<file path=xl/sharedStrings.xml><?xml version="1.0" encoding="utf-8"?>
<sst xmlns="http://schemas.openxmlformats.org/spreadsheetml/2006/main" count="35" uniqueCount="34">
  <si>
    <t>Ligaçoes por semana</t>
  </si>
  <si>
    <t>Valor Médio Mensal</t>
  </si>
  <si>
    <t>Ano</t>
  </si>
  <si>
    <t>Comissao</t>
  </si>
  <si>
    <t>Ligacoes por mês</t>
  </si>
  <si>
    <t>Sp500</t>
  </si>
  <si>
    <t>Taxa de conversao</t>
  </si>
  <si>
    <t>Vida</t>
  </si>
  <si>
    <t>Primeira reuniao por semana</t>
  </si>
  <si>
    <t>Access</t>
  </si>
  <si>
    <t>Primeira Reuniao por mês</t>
  </si>
  <si>
    <t>Saude</t>
  </si>
  <si>
    <t>Taxa de conversao Segunda Reuniao</t>
  </si>
  <si>
    <t>Segunda Reuniao - APRESENTAR ESTUDOS - por semana</t>
  </si>
  <si>
    <t>Cambio</t>
  </si>
  <si>
    <t>Segunda Reuniao - APRESENTAR ESTUDOS - por mês</t>
  </si>
  <si>
    <t>Receita Anual R$</t>
  </si>
  <si>
    <t>Taxa de conversao FECHAMENTO</t>
  </si>
  <si>
    <t>Média Mensal R$</t>
  </si>
  <si>
    <t>Fechamento</t>
  </si>
  <si>
    <t>Creditos</t>
  </si>
  <si>
    <t>Receita Anual USD</t>
  </si>
  <si>
    <t>cor AZUL</t>
  </si>
  <si>
    <t>Apenas</t>
  </si>
  <si>
    <t>digite</t>
  </si>
  <si>
    <t xml:space="preserve">nos </t>
  </si>
  <si>
    <t>campos</t>
  </si>
  <si>
    <t>Hipóteses de Fechamento</t>
  </si>
  <si>
    <t>Clientes Ano</t>
  </si>
  <si>
    <t>Média Receita</t>
  </si>
  <si>
    <t xml:space="preserve"> </t>
  </si>
  <si>
    <t>Receita Anual a BUSCAR</t>
  </si>
  <si>
    <t>por cliente</t>
  </si>
  <si>
    <t>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</si>
</sst>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4" fontId="0" fillId="0" borderId="5" xfId="0" applyNumberFormat="1" applyBorder="1"/>
    <xf numFmtId="9" fontId="0" fillId="0" borderId="5" xfId="0" applyNumberFormat="1" applyBorder="1" applyAlignment="1">
      <alignment horizontal="center"/>
    </xf>
    <xf numFmtId="4" fontId="0" fillId="0" borderId="6" xfId="0" applyNumberFormat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0" borderId="11" xfId="0" applyBorder="1"/>
    <xf numFmtId="4" fontId="0" fillId="0" borderId="13" xfId="0" applyNumberFormat="1" applyBorder="1"/>
    <xf numFmtId="0" fontId="0" fillId="0" borderId="14" xfId="0" applyBorder="1"/>
    <xf numFmtId="0" fontId="0" fillId="0" borderId="15" xfId="0" applyBorder="1" applyAlignment="1">
      <alignment horizontal="center"/>
    </xf>
    <xf numFmtId="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" fontId="0" fillId="2" borderId="0" xfId="0" applyNumberFormat="1" applyFill="1"/>
    <xf numFmtId="9" fontId="0" fillId="2" borderId="0" xfId="0" applyNumberFormat="1" applyFill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9" fontId="0" fillId="2" borderId="18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9" fontId="0" fillId="2" borderId="26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9" fontId="0" fillId="0" borderId="0" xfId="0" applyNumberFormat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1" xfId="0" applyBorder="1"/>
    <xf numFmtId="4" fontId="0" fillId="0" borderId="31" xfId="0" applyNumberFormat="1" applyBorder="1"/>
    <xf numFmtId="9" fontId="0" fillId="0" borderId="31" xfId="0" applyNumberFormat="1" applyBorder="1" applyAlignment="1">
      <alignment horizontal="center"/>
    </xf>
    <xf numFmtId="4" fontId="0" fillId="0" borderId="32" xfId="0" applyNumberFormat="1" applyBorder="1"/>
    <xf numFmtId="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Alignment="1">
      <alignment horizontal="right"/>
    </xf>
    <xf numFmtId="9" fontId="0" fillId="0" borderId="12" xfId="0" applyNumberFormat="1" applyBorder="1"/>
    <xf numFmtId="9" fontId="0" fillId="0" borderId="0" xfId="0" applyNumberFormat="1"/>
    <xf numFmtId="9" fontId="0" fillId="0" borderId="4" xfId="0" applyNumberFormat="1" applyBorder="1"/>
    <xf numFmtId="9" fontId="0" fillId="0" borderId="30" xfId="0" applyNumberFormat="1" applyBorder="1"/>
    <xf numFmtId="0" fontId="2" fillId="0" borderId="0" xfId="0" applyFont="1" applyFill="1"/>
    <xf numFmtId="4" fontId="0" fillId="0" borderId="0" xfId="0" applyNumberFormat="1" applyFill="1"/>
    <xf numFmtId="9" fontId="1" fillId="2" borderId="12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9" fontId="0" fillId="2" borderId="12" xfId="0" applyNumberForma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9" fontId="1" fillId="0" borderId="12" xfId="0" applyNumberFormat="1" applyFont="1" applyBorder="1"/>
    <xf numFmtId="9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3" borderId="0" xfId="0" applyFill="1"/>
    <xf numFmtId="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4" fontId="0" fillId="3" borderId="0" xfId="0" applyNumberFormat="1" applyFill="1"/>
    <xf numFmtId="4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9" fontId="0" fillId="0" borderId="12" xfId="0" applyNumberFormat="1" applyFill="1" applyBorder="1"/>
    <xf numFmtId="0" fontId="0" fillId="0" borderId="0" xfId="0" applyFill="1"/>
    <xf numFmtId="9" fontId="1" fillId="3" borderId="0" xfId="0" applyNumberFormat="1" applyFont="1" applyFill="1" applyAlignment="1">
      <alignment horizontal="right"/>
    </xf>
    <xf numFmtId="9" fontId="1" fillId="3" borderId="0" xfId="0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9526</xdr:rowOff>
    </xdr:from>
    <xdr:to>
      <xdr:col>8</xdr:col>
      <xdr:colOff>542925</xdr:colOff>
      <xdr:row>21</xdr:row>
      <xdr:rowOff>9525</xdr:rowOff>
    </xdr:to>
    <xdr:sp macro="" textlink="">
      <xdr:nvSpPr>
        <xdr:cNvPr id="2" name="Texto Explicativo: Seta para a Direita 1">
          <a:extLst>
            <a:ext uri="{FF2B5EF4-FFF2-40B4-BE49-F238E27FC236}">
              <a16:creationId xmlns:a16="http://schemas.microsoft.com/office/drawing/2014/main" id="{33C2D313-8154-472B-98FC-C35A97D58DF4}"/>
            </a:ext>
          </a:extLst>
        </xdr:cNvPr>
        <xdr:cNvSpPr/>
      </xdr:nvSpPr>
      <xdr:spPr>
        <a:xfrm>
          <a:off x="5476875" y="385764"/>
          <a:ext cx="381000" cy="3490911"/>
        </a:xfrm>
        <a:prstGeom prst="rightArrow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161925</xdr:colOff>
      <xdr:row>2</xdr:row>
      <xdr:rowOff>9526</xdr:rowOff>
    </xdr:from>
    <xdr:to>
      <xdr:col>8</xdr:col>
      <xdr:colOff>542925</xdr:colOff>
      <xdr:row>21</xdr:row>
      <xdr:rowOff>9525</xdr:rowOff>
    </xdr:to>
    <xdr:sp macro="" textlink="">
      <xdr:nvSpPr>
        <xdr:cNvPr id="3" name="Texto Explicativo: Seta para a Direita 2">
          <a:extLst>
            <a:ext uri="{FF2B5EF4-FFF2-40B4-BE49-F238E27FC236}">
              <a16:creationId xmlns:a16="http://schemas.microsoft.com/office/drawing/2014/main" id="{3586CC52-ED09-4FBC-B772-1261C2A8F218}"/>
            </a:ext>
          </a:extLst>
        </xdr:cNvPr>
        <xdr:cNvSpPr/>
      </xdr:nvSpPr>
      <xdr:spPr>
        <a:xfrm>
          <a:off x="5476875" y="385764"/>
          <a:ext cx="381000" cy="3490911"/>
        </a:xfrm>
        <a:prstGeom prst="rightArrow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3362-A8DF-42D5-B198-E4A70BB3EA13}">
  <dimension ref="B1:T23"/>
  <sheetViews>
    <sheetView showGridLines="0" tabSelected="1" zoomScale="80" zoomScaleNormal="80" workbookViewId="0">
      <selection activeCell="P9" sqref="P9"/>
    </sheetView>
  </sheetViews>
  <sheetFormatPr defaultRowHeight="14.25" x14ac:dyDescent="0.45"/>
  <cols>
    <col min="1" max="1" width="2.33203125" customWidth="1"/>
    <col min="2" max="2" width="15.06640625" customWidth="1"/>
    <col min="3" max="3" width="2.46484375" customWidth="1"/>
    <col min="4" max="4" width="2.6640625" customWidth="1"/>
    <col min="6" max="6" width="35.9296875" customWidth="1"/>
    <col min="7" max="7" width="9.06640625" style="1"/>
    <col min="8" max="8" width="2.59765625" customWidth="1"/>
    <col min="10" max="10" width="11.53125" style="53" customWidth="1"/>
    <col min="11" max="11" width="10.73046875" customWidth="1"/>
    <col min="12" max="13" width="10.73046875" style="2" customWidth="1"/>
    <col min="14" max="14" width="4.06640625" style="2" customWidth="1"/>
    <col min="15" max="15" width="12.59765625" style="2" customWidth="1"/>
    <col min="16" max="16" width="10.73046875" style="3" customWidth="1"/>
    <col min="17" max="17" width="12.796875" style="2" customWidth="1"/>
    <col min="18" max="18" width="3.265625" style="2" customWidth="1"/>
    <col min="19" max="19" width="1.6640625" style="2" customWidth="1"/>
  </cols>
  <sheetData>
    <row r="1" spans="2:20" ht="14.65" thickBot="1" x14ac:dyDescent="0.5"/>
    <row r="2" spans="2:20" ht="15" thickTop="1" thickBot="1" x14ac:dyDescent="0.5">
      <c r="D2" s="4"/>
      <c r="E2" s="5"/>
      <c r="F2" s="5"/>
      <c r="G2" s="6"/>
      <c r="H2" s="7"/>
      <c r="J2" s="54"/>
      <c r="K2" s="8"/>
      <c r="L2" s="9"/>
      <c r="M2" s="9"/>
      <c r="N2" s="9"/>
      <c r="O2" s="9"/>
      <c r="P2" s="10"/>
      <c r="Q2" s="9"/>
      <c r="R2" s="11"/>
    </row>
    <row r="3" spans="2:20" ht="14.65" thickTop="1" x14ac:dyDescent="0.45">
      <c r="B3" s="48" t="s">
        <v>23</v>
      </c>
      <c r="D3" s="12"/>
      <c r="E3" s="13" t="s">
        <v>0</v>
      </c>
      <c r="F3" s="14"/>
      <c r="G3" s="15">
        <v>10</v>
      </c>
      <c r="H3" s="16"/>
      <c r="J3" s="52"/>
      <c r="K3" s="49" t="s">
        <v>27</v>
      </c>
      <c r="L3" s="50"/>
      <c r="M3" s="50"/>
      <c r="N3" s="50"/>
      <c r="O3" s="47" t="s">
        <v>20</v>
      </c>
      <c r="R3" s="17"/>
    </row>
    <row r="4" spans="2:20" x14ac:dyDescent="0.45">
      <c r="B4" s="48" t="s">
        <v>24</v>
      </c>
      <c r="D4" s="12"/>
      <c r="E4" s="18"/>
      <c r="G4" s="19"/>
      <c r="H4" s="16"/>
      <c r="J4" s="52"/>
      <c r="K4" s="65"/>
      <c r="L4" s="66" t="s">
        <v>1</v>
      </c>
      <c r="M4" s="66"/>
      <c r="N4" s="66"/>
      <c r="O4" s="20" t="s">
        <v>2</v>
      </c>
      <c r="P4" s="21" t="s">
        <v>3</v>
      </c>
      <c r="R4" s="17"/>
    </row>
    <row r="5" spans="2:20" x14ac:dyDescent="0.45">
      <c r="B5" s="48" t="s">
        <v>25</v>
      </c>
      <c r="D5" s="12"/>
      <c r="E5" s="18" t="s">
        <v>4</v>
      </c>
      <c r="G5" s="19">
        <f>G3*4</f>
        <v>40</v>
      </c>
      <c r="H5" s="16"/>
      <c r="J5" s="52"/>
      <c r="K5" s="65"/>
      <c r="L5" s="67" t="s">
        <v>32</v>
      </c>
      <c r="M5" s="67" t="s">
        <v>33</v>
      </c>
      <c r="N5" s="68"/>
      <c r="R5" s="17"/>
    </row>
    <row r="6" spans="2:20" x14ac:dyDescent="0.45">
      <c r="B6" s="48" t="s">
        <v>26</v>
      </c>
      <c r="D6" s="12"/>
      <c r="E6" s="18"/>
      <c r="G6" s="19"/>
      <c r="H6" s="16"/>
      <c r="J6" s="58">
        <v>0.4</v>
      </c>
      <c r="K6" s="56" t="s">
        <v>5</v>
      </c>
      <c r="L6" s="59">
        <f>(J6*($L$19/12))/P6/$G$21</f>
        <v>4629.6296296296305</v>
      </c>
      <c r="M6" s="69">
        <f>L6*G21</f>
        <v>13333.333333333336</v>
      </c>
      <c r="N6" s="57"/>
      <c r="O6" s="2">
        <f>M6*12</f>
        <v>160000.00000000003</v>
      </c>
      <c r="P6" s="76">
        <v>0.25</v>
      </c>
      <c r="Q6" s="2">
        <f>O6*P6</f>
        <v>40000.000000000007</v>
      </c>
      <c r="R6" s="17"/>
      <c r="T6" t="s">
        <v>30</v>
      </c>
    </row>
    <row r="7" spans="2:20" ht="14.65" thickBot="1" x14ac:dyDescent="0.5">
      <c r="B7" s="48" t="s">
        <v>22</v>
      </c>
      <c r="D7" s="12"/>
      <c r="E7" s="24" t="s">
        <v>6</v>
      </c>
      <c r="F7" s="25"/>
      <c r="G7" s="26">
        <v>0.4</v>
      </c>
      <c r="H7" s="16"/>
      <c r="J7" s="52"/>
      <c r="K7" s="56"/>
      <c r="L7" s="59"/>
      <c r="M7" s="69"/>
      <c r="N7" s="57"/>
      <c r="P7" s="77"/>
      <c r="R7" s="17"/>
    </row>
    <row r="8" spans="2:20" ht="15" thickTop="1" thickBot="1" x14ac:dyDescent="0.5">
      <c r="D8" s="12"/>
      <c r="H8" s="16"/>
      <c r="J8" s="58">
        <v>0.4</v>
      </c>
      <c r="K8" s="56" t="s">
        <v>7</v>
      </c>
      <c r="L8" s="59">
        <f>(J8*($L$19/12))/P8/$G$21</f>
        <v>2314.8148148148152</v>
      </c>
      <c r="M8" s="69">
        <f>$G$21*L8</f>
        <v>6666.6666666666679</v>
      </c>
      <c r="N8" s="57"/>
      <c r="O8" s="2">
        <f>M8*12</f>
        <v>80000.000000000015</v>
      </c>
      <c r="P8" s="76">
        <v>0.5</v>
      </c>
      <c r="Q8" s="2">
        <f>O8*P8</f>
        <v>40000.000000000007</v>
      </c>
      <c r="R8" s="17"/>
    </row>
    <row r="9" spans="2:20" ht="14.65" thickTop="1" x14ac:dyDescent="0.45">
      <c r="D9" s="12"/>
      <c r="E9" s="27" t="s">
        <v>8</v>
      </c>
      <c r="F9" s="28"/>
      <c r="G9" s="29">
        <f>G7*G3</f>
        <v>4</v>
      </c>
      <c r="H9" s="16"/>
      <c r="J9" s="52"/>
      <c r="K9" s="56"/>
      <c r="L9" s="59"/>
      <c r="M9" s="69"/>
      <c r="N9" s="57"/>
      <c r="P9" s="77"/>
      <c r="R9" s="17"/>
    </row>
    <row r="10" spans="2:20" x14ac:dyDescent="0.45">
      <c r="D10" s="12"/>
      <c r="E10" s="30"/>
      <c r="G10" s="31"/>
      <c r="H10" s="16"/>
      <c r="J10" s="58">
        <v>0.1</v>
      </c>
      <c r="K10" s="56" t="s">
        <v>9</v>
      </c>
      <c r="L10" s="59">
        <f>(J10*($L$19/12))/P10/$G$21</f>
        <v>7233.7962962962974</v>
      </c>
      <c r="M10" s="69">
        <f>$G$21*L10</f>
        <v>20833.333333333336</v>
      </c>
      <c r="N10" s="57"/>
      <c r="O10" s="2">
        <f>M10*12</f>
        <v>250000.00000000003</v>
      </c>
      <c r="P10" s="76">
        <v>0.04</v>
      </c>
      <c r="Q10" s="2">
        <f>O10*P10</f>
        <v>10000.000000000002</v>
      </c>
      <c r="R10" s="17"/>
    </row>
    <row r="11" spans="2:20" x14ac:dyDescent="0.45">
      <c r="D11" s="12"/>
      <c r="E11" s="30" t="s">
        <v>10</v>
      </c>
      <c r="G11" s="32">
        <f>G5*G7</f>
        <v>16</v>
      </c>
      <c r="H11" s="16"/>
      <c r="J11" s="52"/>
      <c r="K11" s="56"/>
      <c r="L11" s="59"/>
      <c r="M11" s="69"/>
      <c r="N11" s="57"/>
      <c r="P11" s="77"/>
      <c r="R11" s="17"/>
    </row>
    <row r="12" spans="2:20" x14ac:dyDescent="0.45">
      <c r="D12" s="12"/>
      <c r="E12" s="30"/>
      <c r="G12" s="31"/>
      <c r="H12" s="16"/>
      <c r="J12" s="58">
        <v>0.1</v>
      </c>
      <c r="K12" s="56" t="s">
        <v>11</v>
      </c>
      <c r="L12" s="59">
        <f>(J12*($L$19/12))/P12/$G$21</f>
        <v>1929.0123456790127</v>
      </c>
      <c r="M12" s="69">
        <f>$G$21*L12</f>
        <v>5555.5555555555566</v>
      </c>
      <c r="N12" s="57"/>
      <c r="O12" s="2">
        <f>M12*12</f>
        <v>66666.666666666686</v>
      </c>
      <c r="P12" s="76">
        <v>0.15</v>
      </c>
      <c r="Q12" s="2">
        <f>O12*P12</f>
        <v>10000.000000000002</v>
      </c>
      <c r="R12" s="17"/>
    </row>
    <row r="13" spans="2:20" ht="14.65" thickBot="1" x14ac:dyDescent="0.5">
      <c r="D13" s="12"/>
      <c r="E13" s="33" t="s">
        <v>12</v>
      </c>
      <c r="F13" s="34"/>
      <c r="G13" s="35">
        <v>0.6</v>
      </c>
      <c r="H13" s="16"/>
      <c r="J13" s="52"/>
      <c r="R13" s="17"/>
    </row>
    <row r="14" spans="2:20" ht="15" thickTop="1" thickBot="1" x14ac:dyDescent="0.5">
      <c r="D14" s="12"/>
      <c r="H14" s="16"/>
      <c r="J14" s="63">
        <f>SUM(J6:J12)</f>
        <v>1</v>
      </c>
      <c r="P14" s="38" t="s">
        <v>21</v>
      </c>
      <c r="Q14" s="2">
        <f>SUM(Q6:Q12)</f>
        <v>100000.00000000001</v>
      </c>
      <c r="R14" s="17"/>
    </row>
    <row r="15" spans="2:20" ht="14.65" thickTop="1" x14ac:dyDescent="0.45">
      <c r="D15" s="12"/>
      <c r="E15" s="27" t="s">
        <v>13</v>
      </c>
      <c r="F15" s="28"/>
      <c r="G15" s="36">
        <f>G13*G9</f>
        <v>2.4</v>
      </c>
      <c r="H15" s="16"/>
      <c r="J15" s="52"/>
      <c r="K15" s="51" t="s">
        <v>28</v>
      </c>
      <c r="L15" s="2">
        <f>G21*12</f>
        <v>34.56</v>
      </c>
      <c r="R15" s="17"/>
    </row>
    <row r="16" spans="2:20" x14ac:dyDescent="0.45">
      <c r="D16" s="12"/>
      <c r="E16" s="30"/>
      <c r="G16" s="31"/>
      <c r="H16" s="16"/>
      <c r="J16" s="52"/>
      <c r="K16" s="51"/>
      <c r="P16" s="23" t="s">
        <v>14</v>
      </c>
      <c r="Q16" s="22">
        <v>5</v>
      </c>
      <c r="R16" s="17"/>
    </row>
    <row r="17" spans="4:18" x14ac:dyDescent="0.45">
      <c r="D17" s="12"/>
      <c r="E17" s="30" t="s">
        <v>15</v>
      </c>
      <c r="G17" s="37">
        <f>G11*G13</f>
        <v>9.6</v>
      </c>
      <c r="H17" s="16"/>
      <c r="J17" s="52"/>
      <c r="K17" s="51" t="s">
        <v>29</v>
      </c>
      <c r="L17" s="2">
        <f>L19/L15</f>
        <v>2893.5185185185182</v>
      </c>
      <c r="R17" s="17"/>
    </row>
    <row r="18" spans="4:18" x14ac:dyDescent="0.45">
      <c r="D18" s="12"/>
      <c r="E18" s="30"/>
      <c r="G18" s="31"/>
      <c r="H18" s="16"/>
      <c r="J18" s="52"/>
      <c r="O18" s="68"/>
      <c r="P18" s="74" t="s">
        <v>16</v>
      </c>
      <c r="Q18" s="69">
        <f>Q14*Q16</f>
        <v>500000.00000000006</v>
      </c>
      <c r="R18" s="17"/>
    </row>
    <row r="19" spans="4:18" ht="14.65" thickBot="1" x14ac:dyDescent="0.5">
      <c r="D19" s="12"/>
      <c r="E19" s="33" t="s">
        <v>17</v>
      </c>
      <c r="F19" s="34"/>
      <c r="G19" s="35">
        <v>0.3</v>
      </c>
      <c r="H19" s="16"/>
      <c r="J19" s="60"/>
      <c r="K19" s="61" t="s">
        <v>31</v>
      </c>
      <c r="L19" s="22">
        <v>100000</v>
      </c>
      <c r="M19" s="22"/>
      <c r="O19" s="68"/>
      <c r="P19" s="75"/>
      <c r="Q19" s="69"/>
      <c r="R19" s="17"/>
    </row>
    <row r="20" spans="4:18" ht="14.65" thickTop="1" x14ac:dyDescent="0.45">
      <c r="D20" s="12"/>
      <c r="H20" s="16"/>
      <c r="J20" s="72"/>
      <c r="K20" s="73"/>
      <c r="L20" s="57"/>
      <c r="M20" s="57"/>
      <c r="N20" s="57"/>
      <c r="O20" s="68"/>
      <c r="P20" s="74" t="s">
        <v>18</v>
      </c>
      <c r="Q20" s="69">
        <f>Q18/12</f>
        <v>41666.666666666672</v>
      </c>
      <c r="R20" s="17"/>
    </row>
    <row r="21" spans="4:18" x14ac:dyDescent="0.45">
      <c r="D21" s="12"/>
      <c r="E21" s="70" t="s">
        <v>19</v>
      </c>
      <c r="F21" s="70"/>
      <c r="G21" s="71">
        <f>G17*G19</f>
        <v>2.88</v>
      </c>
      <c r="H21" s="16"/>
      <c r="J21" s="62"/>
      <c r="K21" s="64" t="s">
        <v>30</v>
      </c>
      <c r="R21" s="17"/>
    </row>
    <row r="22" spans="4:18" ht="14.65" thickBot="1" x14ac:dyDescent="0.5">
      <c r="D22" s="39"/>
      <c r="E22" s="40"/>
      <c r="F22" s="40"/>
      <c r="G22" s="41"/>
      <c r="H22" s="42"/>
      <c r="J22" s="55"/>
      <c r="K22" s="43"/>
      <c r="L22" s="44"/>
      <c r="M22" s="44"/>
      <c r="N22" s="44"/>
      <c r="O22" s="44"/>
      <c r="P22" s="45"/>
      <c r="Q22" s="44"/>
      <c r="R22" s="46"/>
    </row>
    <row r="23" spans="4:18" ht="14.65" thickTop="1" x14ac:dyDescent="0.45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 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2021-01-03T23:35:26Z</dcterms:created>
  <dcterms:modified xsi:type="dcterms:W3CDTF">2021-01-05T23:26:48Z</dcterms:modified>
</cp:coreProperties>
</file>